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EO WDHB\CEO Expenses\DISCLOSURE OF CE EXPENSES\2018-19\"/>
    </mc:Choice>
  </mc:AlternateContent>
  <bookViews>
    <workbookView xWindow="0" yWindow="0" windowWidth="23040" windowHeight="919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Travel!$A$1:$E$62</definedName>
  </definedNames>
  <calcPr calcId="162913"/>
</workbook>
</file>

<file path=xl/calcChain.xml><?xml version="1.0" encoding="utf-8"?>
<calcChain xmlns="http://schemas.openxmlformats.org/spreadsheetml/2006/main">
  <c r="D25" i="4" l="1"/>
  <c r="C25" i="3"/>
  <c r="C25" i="2"/>
  <c r="C37" i="1"/>
  <c r="C51"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1" i="1" s="1"/>
  <c r="F55" i="13"/>
  <c r="D37" i="1" s="1"/>
  <c r="F54" i="13"/>
  <c r="D22" i="1" s="1"/>
  <c r="C13" i="13"/>
  <c r="C12" i="13"/>
  <c r="C11" i="13"/>
  <c r="C16" i="13" l="1"/>
  <c r="C17" i="13"/>
  <c r="B5" i="4" l="1"/>
  <c r="B4" i="4"/>
  <c r="B5" i="3"/>
  <c r="B4" i="3"/>
  <c r="B5" i="2"/>
  <c r="B4" i="2"/>
  <c r="B5" i="1"/>
  <c r="B4" i="1"/>
  <c r="C15" i="13" l="1"/>
  <c r="F12" i="13" l="1"/>
  <c r="C25" i="4"/>
  <c r="F11" i="13" s="1"/>
  <c r="F13" i="13" l="1"/>
  <c r="B51" i="1"/>
  <c r="B17" i="13" s="1"/>
  <c r="B37" i="1"/>
  <c r="B16" i="13" s="1"/>
  <c r="B22" i="1"/>
  <c r="B15" i="13" s="1"/>
  <c r="B25" i="3" l="1"/>
  <c r="B13" i="13" s="1"/>
  <c r="B25" i="2"/>
  <c r="B12" i="13" s="1"/>
  <c r="B11" i="13" l="1"/>
  <c r="B53"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4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<sst xmlns="http://schemas.openxmlformats.org/spreadsheetml/2006/main" count="252" uniqueCount="177">
  <si>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</si>
  <si>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</si>
  <si>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</si>
  <si>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</si>
  <si>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</si>
  <si>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</si>
  <si>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</si>
  <si>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</si>
  <si>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</si>
  <si>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</si>
  <si>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</si>
  <si>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</si>
  <si>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</si>
  <si>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</si>
  <si>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</si>
  <si>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</si>
  <si>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</si>
  <si>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</si>
  <si>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</si>
  <si>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</si>
  <si>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</si>
  <si>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</si>
  <si>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</si>
  <si>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</si>
  <si>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</si>
  <si>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</si>
  <si>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</si>
  <si>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</si>
  <si>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</si>
  <si>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</si>
  <si>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</si>
  <si>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</si>
  <si>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</si>
  <si>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</si>
  <si>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</si>
  <si>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</si>
  <si>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</si>
  <si>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</si>
  <si>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</si>
  <si>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</si>
  <si>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</si>
  <si>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</si>
  <si>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</si>
  <si>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</si>
  <si>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</si>
  <si>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</si>
  <si>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</si>
  <si>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</si>
  <si>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</si>
  <si>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</si>
  <si>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</si>
  <si>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</si>
  <si>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</si>
  <si>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</si>
  <si>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</si>
  <si>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</si>
  <si>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</si>
  <si>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</si>
  <si>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</si>
  <si>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</si>
  <si>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</si>
  <si>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</si>
  <si>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</si>
  <si>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</si>
  <si>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</si>
  <si>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</si>
  <si>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</si>
  <si>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</si>
  <si>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</si>
  <si>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</si>
  <si>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</si>
  <si>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</si>
  <si>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</si>
  <si>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</si>
  <si>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</si>
  <si>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</si>
  <si>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</si>
  <si>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</si>
  <si>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</si>
  <si>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</si>
  <si>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</si>
  <si>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</si>
  <si>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</si>
  <si>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</si>
  <si>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</si>
  <si>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</si>
  <si>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</si>
  <si>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</si>
  <si>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</si>
  <si>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</si>
  <si>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</si>
  <si>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</si>
  <si>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</si>
  <si>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</si>
  <si>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</si>
  <si>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</si>
  <si>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</si>
  <si>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</si>
  <si>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</si>
  <si>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</si>
  <si>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</si>
  <si>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</si>
  <si>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</si>
  <si>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</si>
  <si>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</si>
  <si>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</si>
  <si>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</si>
  <si>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</si>
  <si>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</si>
  <si>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</si>
  <si>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</si>
  <si>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</si>
  <si>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</si>
  <si>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</si>
  <si>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</si>
  <si>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</si>
  <si>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</si>
  <si>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</si>
  <si>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</si>
  <si>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Waitematā District Health Board</t>
  </si>
  <si>
    <t>Dr Dale Bramley</t>
  </si>
  <si>
    <t>Board Chair</t>
  </si>
  <si>
    <t>18.07.18 - 29.07.18</t>
  </si>
  <si>
    <t xml:space="preserve">Return airfare, accommodation and transportation </t>
  </si>
  <si>
    <t>London and Scotland</t>
  </si>
  <si>
    <t>19.03.19 - 20.03.19</t>
  </si>
  <si>
    <t>Sydney, Australia</t>
  </si>
  <si>
    <t>10.07.19 - 12.07.19</t>
  </si>
  <si>
    <t xml:space="preserve">Return airfare </t>
  </si>
  <si>
    <t>Cook Islands</t>
  </si>
  <si>
    <t>13.09.18</t>
  </si>
  <si>
    <t xml:space="preserve">Wellington </t>
  </si>
  <si>
    <t>Return airfare</t>
  </si>
  <si>
    <t>27.11.18</t>
  </si>
  <si>
    <t>04.12.2018</t>
  </si>
  <si>
    <t>07.02.19</t>
  </si>
  <si>
    <t>Accommodation</t>
  </si>
  <si>
    <t xml:space="preserve">Whangarei </t>
  </si>
  <si>
    <t>13.02.19 - 14.02.19</t>
  </si>
  <si>
    <t>Return airfare and accommodation</t>
  </si>
  <si>
    <t>14.03.19</t>
  </si>
  <si>
    <t>10.04.19</t>
  </si>
  <si>
    <t>15.05.19</t>
  </si>
  <si>
    <t>13.06.2019</t>
  </si>
  <si>
    <t xml:space="preserve">Interview panel member - Deputy Director of Māori Health - one day </t>
  </si>
  <si>
    <t>National DHB Chief Executives Meeting - one day</t>
  </si>
  <si>
    <t xml:space="preserve">State Services Commission Workshop - one day </t>
  </si>
  <si>
    <t>Northern Regional Executive Forum and Northern Regional Governance Group - two half days</t>
  </si>
  <si>
    <t>National Chief Executives Meeting and Niationl DHB Chairs and Chief Executives Meeting - two days</t>
  </si>
  <si>
    <t>National Chairs and Chief Executives Meeting - one day</t>
  </si>
  <si>
    <t>Extraordinary Meeting of the DHB Chairs and Chief Executives - one day</t>
  </si>
  <si>
    <t>Ministry of Health and Waitematā DHB 2019/20 Strategic Conversation - one day</t>
  </si>
  <si>
    <t>28.08.18</t>
  </si>
  <si>
    <t>Meeting with Auckland DHB Chief Executive</t>
  </si>
  <si>
    <t>Parking</t>
  </si>
  <si>
    <t xml:space="preserve">Auckland Hospital </t>
  </si>
  <si>
    <t>03.09.18</t>
  </si>
  <si>
    <t xml:space="preserve">Powhiri for new Counties Manukau DHB Chief Executive </t>
  </si>
  <si>
    <t>Middlemore Hospital</t>
  </si>
  <si>
    <t>30.05.19</t>
  </si>
  <si>
    <t>MALT Governance Meeting</t>
  </si>
  <si>
    <t>01.07.18</t>
  </si>
  <si>
    <t xml:space="preserve">Annual Practicing Certificate </t>
  </si>
  <si>
    <t xml:space="preserve">Medical registration </t>
  </si>
  <si>
    <t>01.02.19</t>
  </si>
  <si>
    <t xml:space="preserve">Specialist Registration </t>
  </si>
  <si>
    <t xml:space="preserve">RACP registration </t>
  </si>
  <si>
    <t>19.10.18</t>
  </si>
  <si>
    <t>Prime Minister Lunch</t>
  </si>
  <si>
    <t>Well Foundation</t>
  </si>
  <si>
    <t>Commonwealth Fund Meeting and visit to NHS Scotland</t>
  </si>
  <si>
    <t>Health Roundtable (Beyond 2019 Health Innovation Forum &amp; AGM) for one and a half days</t>
  </si>
  <si>
    <t>Signing of Arrangement of Cooperaiton and 21st Annual Health Conference for three days</t>
  </si>
  <si>
    <t>Top 200 Awards</t>
  </si>
  <si>
    <t>Deloitte</t>
  </si>
  <si>
    <t>21.11.18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</si>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</sst>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17" sqref="G1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119</v>
      </c>
      <c r="C2" s="137"/>
      <c r="D2" s="137"/>
      <c r="E2" s="137"/>
      <c r="F2" s="137"/>
      <c r="G2" s="48"/>
      <c r="H2" s="48"/>
      <c r="I2" s="48"/>
      <c r="J2" s="48"/>
      <c r="K2" s="48"/>
    </row>
    <row r="3" spans="1:11" ht="21" customHeight="1" x14ac:dyDescent="0.2">
      <c r="A3" s="4" t="s">
        <v>65</v>
      </c>
      <c r="B3" s="137" t="s">
        <v>120</v>
      </c>
      <c r="C3" s="137"/>
      <c r="D3" s="137"/>
      <c r="E3" s="137"/>
      <c r="F3" s="137"/>
      <c r="G3" s="48"/>
      <c r="H3" s="48"/>
      <c r="I3" s="48"/>
      <c r="J3" s="48"/>
      <c r="K3" s="48"/>
    </row>
    <row r="4" spans="1:11" ht="21" customHeight="1" x14ac:dyDescent="0.2">
      <c r="A4" s="4" t="s">
        <v>48</v>
      </c>
      <c r="B4" s="138">
        <v>43282</v>
      </c>
      <c r="C4" s="138"/>
      <c r="D4" s="138"/>
      <c r="E4" s="138"/>
      <c r="F4" s="138"/>
      <c r="G4" s="48"/>
      <c r="H4" s="48"/>
      <c r="I4" s="48"/>
      <c r="J4" s="48"/>
      <c r="K4" s="48"/>
    </row>
    <row r="5" spans="1:11" ht="21" customHeight="1" x14ac:dyDescent="0.2">
      <c r="A5" s="4" t="s">
        <v>49</v>
      </c>
      <c r="B5" s="138">
        <v>43646</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Data and totals have not yet been checked and confirmed for any sheet</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t="s">
        <v>121</v>
      </c>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11393.170000000002</v>
      </c>
      <c r="C11" s="87" t="str">
        <f>IF(Travel!B6="",A34,Travel!B6)</f>
        <v>Figures exclude GST</v>
      </c>
      <c r="D11" s="8"/>
      <c r="E11" s="11" t="s">
        <v>61</v>
      </c>
      <c r="F11" s="58">
        <f>'Gifts and benefits'!C25</f>
        <v>2</v>
      </c>
      <c r="G11" s="49"/>
      <c r="H11" s="49"/>
      <c r="I11" s="49"/>
      <c r="J11" s="49"/>
      <c r="K11" s="49"/>
    </row>
    <row r="12" spans="1:11" ht="27.75" customHeight="1" x14ac:dyDescent="0.2">
      <c r="A12" s="11" t="s">
        <v>9</v>
      </c>
      <c r="B12" s="80">
        <f>Hospitality!B25</f>
        <v>0</v>
      </c>
      <c r="C12" s="87" t="str">
        <f>IF(Hospitality!B6="",A34,Hospitality!B6)</f>
        <v>Figures exclude GST</v>
      </c>
      <c r="D12" s="8"/>
      <c r="E12" s="11" t="s">
        <v>62</v>
      </c>
      <c r="F12" s="58">
        <f>'Gifts and benefits'!C26</f>
        <v>1</v>
      </c>
      <c r="G12" s="49"/>
      <c r="H12" s="49"/>
      <c r="I12" s="49"/>
      <c r="J12" s="49"/>
      <c r="K12" s="49"/>
    </row>
    <row r="13" spans="1:11" ht="27.75" customHeight="1" x14ac:dyDescent="0.2">
      <c r="A13" s="11" t="s">
        <v>14</v>
      </c>
      <c r="B13" s="80">
        <f>'All other expenses'!B25</f>
        <v>2407.66</v>
      </c>
      <c r="C13" s="87" t="str">
        <f>IF('All other expenses'!B6="",A34,'All other expenses'!B6)</f>
        <v>Figures exclude GST</v>
      </c>
      <c r="D13" s="8"/>
      <c r="E13" s="11" t="s">
        <v>63</v>
      </c>
      <c r="F13" s="58">
        <f>'Gifts and benefits'!C27</f>
        <v>1</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Travel!B22</f>
        <v>6084.03</v>
      </c>
      <c r="C15" s="89" t="str">
        <f>C11</f>
        <v>Figures exclude GST</v>
      </c>
      <c r="D15" s="8"/>
      <c r="E15" s="8"/>
      <c r="F15" s="60"/>
      <c r="G15" s="48"/>
      <c r="H15" s="48"/>
      <c r="I15" s="48"/>
      <c r="J15" s="48"/>
      <c r="K15" s="48"/>
    </row>
    <row r="16" spans="1:11" ht="27.75" customHeight="1" x14ac:dyDescent="0.2">
      <c r="A16" s="12" t="s">
        <v>57</v>
      </c>
      <c r="B16" s="82">
        <f>Travel!B37</f>
        <v>5282.4400000000005</v>
      </c>
      <c r="C16" s="89" t="str">
        <f>C11</f>
        <v>Figures exclude GST</v>
      </c>
      <c r="D16" s="61"/>
      <c r="E16" s="8"/>
      <c r="F16" s="62"/>
      <c r="G16" s="48"/>
      <c r="H16" s="48"/>
      <c r="I16" s="48"/>
      <c r="J16" s="48"/>
      <c r="K16" s="48"/>
    </row>
    <row r="17" spans="1:11" ht="27.75" customHeight="1" x14ac:dyDescent="0.2">
      <c r="A17" s="12" t="s">
        <v>30</v>
      </c>
      <c r="B17" s="82">
        <f>Travel!B51</f>
        <v>26.699999999999996</v>
      </c>
      <c r="C17" s="8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COUNT(Travel!B12:B21)</f>
        <v>3</v>
      </c>
      <c r="C54" s="112"/>
      <c r="D54" s="112">
        <f>COUNTIF(Travel!D12:D21,"*")</f>
        <v>3</v>
      </c>
      <c r="E54" s="113"/>
      <c r="F54" s="113" t="b">
        <f>MIN(B54,D54)=MAX(B54,D54)</f>
        <v>1</v>
      </c>
      <c r="G54" s="48"/>
      <c r="H54" s="48"/>
      <c r="I54" s="48"/>
      <c r="J54" s="48"/>
      <c r="K54" s="48"/>
    </row>
    <row r="55" spans="1:11" hidden="1" x14ac:dyDescent="0.2">
      <c r="A55" s="122" t="s">
        <v>76</v>
      </c>
      <c r="B55" s="112">
        <f>COUNT(Travel!B26:B36)</f>
        <v>9</v>
      </c>
      <c r="C55" s="112"/>
      <c r="D55" s="112">
        <f>COUNTIF(Travel!D26:D36,"*")</f>
        <v>9</v>
      </c>
      <c r="E55" s="113"/>
      <c r="F55" s="113" t="b">
        <f>MIN(B55,D55)=MAX(B55,D55)</f>
        <v>1</v>
      </c>
    </row>
    <row r="56" spans="1:11" hidden="1" x14ac:dyDescent="0.2">
      <c r="A56" s="123"/>
      <c r="B56" s="112">
        <f>COUNT(Travel!B41:B50)</f>
        <v>3</v>
      </c>
      <c r="C56" s="112"/>
      <c r="D56" s="112">
        <f>COUNTIF(Travel!D41:D50,"*")</f>
        <v>3</v>
      </c>
      <c r="E56" s="113"/>
      <c r="F56" s="113" t="b">
        <f>MIN(B56,D56)=MAX(B56,D56)</f>
        <v>1</v>
      </c>
    </row>
    <row r="57" spans="1:11" hidden="1" x14ac:dyDescent="0.2">
      <c r="A57" s="124" t="s">
        <v>74</v>
      </c>
      <c r="B57" s="114">
        <f>COUNT(Hospitality!B11:B24)</f>
        <v>0</v>
      </c>
      <c r="C57" s="114"/>
      <c r="D57" s="114">
        <f>COUNTIF(Hospitality!D11:D24,"*")</f>
        <v>0</v>
      </c>
      <c r="E57" s="115"/>
      <c r="F57" s="115" t="b">
        <f>MIN(B57,D57)=MAX(B57,D57)</f>
        <v>1</v>
      </c>
    </row>
    <row r="58" spans="1:11" hidden="1" x14ac:dyDescent="0.2">
      <c r="A58" s="125" t="s">
        <v>75</v>
      </c>
      <c r="B58" s="113">
        <f>COUNT('All other expenses'!B11:B24)</f>
        <v>2</v>
      </c>
      <c r="C58" s="113"/>
      <c r="D58" s="113">
        <f>COUNTIF('All other expenses'!D11:D24,"*")</f>
        <v>2</v>
      </c>
      <c r="E58" s="113"/>
      <c r="F58" s="113" t="b">
        <f>MIN(B58,D58)=MAX(B58,D58)</f>
        <v>1</v>
      </c>
    </row>
    <row r="59" spans="1:11" hidden="1" x14ac:dyDescent="0.2">
      <c r="A59" s="124" t="s">
        <v>73</v>
      </c>
      <c r="B59" s="114">
        <f>COUNTIF('Gifts and benefits'!B11:B24,"*")</f>
        <v>2</v>
      </c>
      <c r="C59" s="114">
        <f>COUNTIF('Gifts and benefits'!C11:C24,"*")</f>
        <v>2</v>
      </c>
      <c r="D59" s="114"/>
      <c r="E59" s="114">
        <f>COUNTA('Gifts and benefits'!E11:E24)</f>
        <v>2</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1" orientation="landscape" horizontalDpi="300" verticalDpi="300"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4"/>
  <sheetViews>
    <sheetView topLeftCell="A13" zoomScaleNormal="100" workbookViewId="0">
      <selection activeCell="D15" sqref="D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tr">
        <f>'Summary and sign-off'!B2:F2</f>
        <v>Waitematā District Health Board</v>
      </c>
      <c r="C2" s="139"/>
      <c r="D2" s="139"/>
      <c r="E2" s="139"/>
      <c r="F2" s="48"/>
    </row>
    <row r="3" spans="1:6" ht="21" customHeight="1" x14ac:dyDescent="0.2">
      <c r="A3" s="4" t="s">
        <v>3</v>
      </c>
      <c r="B3" s="139" t="str">
        <f>'Summary and sign-off'!B3:F3</f>
        <v>Dr Dale Bramley</v>
      </c>
      <c r="C3" s="139"/>
      <c r="D3" s="139"/>
      <c r="E3" s="139"/>
      <c r="F3" s="48"/>
    </row>
    <row r="4" spans="1:6" ht="21" customHeight="1" x14ac:dyDescent="0.2">
      <c r="A4" s="4" t="s">
        <v>46</v>
      </c>
      <c r="B4" s="139">
        <f>'Summary and sign-off'!B4:F4</f>
        <v>43282</v>
      </c>
      <c r="C4" s="139"/>
      <c r="D4" s="139"/>
      <c r="E4" s="139"/>
      <c r="F4" s="48"/>
    </row>
    <row r="5" spans="1:6" ht="21" customHeight="1" x14ac:dyDescent="0.2">
      <c r="A5" s="4" t="s">
        <v>47</v>
      </c>
      <c r="B5" s="139">
        <f>'Summary and sign-off'!B5:F5</f>
        <v>43646</v>
      </c>
      <c r="C5" s="139"/>
      <c r="D5" s="139"/>
      <c r="E5" s="139"/>
      <c r="F5" s="48"/>
    </row>
    <row r="6" spans="1:6" ht="21" customHeight="1" x14ac:dyDescent="0.2">
      <c r="A6" s="4" t="s">
        <v>13</v>
      </c>
      <c r="B6" s="134" t="s">
        <v>12</v>
      </c>
      <c r="C6" s="134"/>
      <c r="D6" s="134"/>
      <c r="E6" s="134"/>
      <c r="F6" s="48"/>
    </row>
    <row r="7" spans="1:6" ht="21" customHeight="1" x14ac:dyDescent="0.2">
      <c r="A7" s="4" t="s">
        <v>69</v>
      </c>
      <c r="B7" s="134"/>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t="s">
        <v>122</v>
      </c>
      <c r="B13" s="91">
        <v>4029.89</v>
      </c>
      <c r="C13" s="92" t="s">
        <v>170</v>
      </c>
      <c r="D13" s="92" t="s">
        <v>123</v>
      </c>
      <c r="E13" s="93" t="s">
        <v>124</v>
      </c>
      <c r="F13" s="1"/>
    </row>
    <row r="14" spans="1:6" s="70" customFormat="1" ht="25.5" x14ac:dyDescent="0.2">
      <c r="A14" s="94" t="s">
        <v>125</v>
      </c>
      <c r="B14" s="91">
        <v>751.32</v>
      </c>
      <c r="C14" s="92" t="s">
        <v>171</v>
      </c>
      <c r="D14" s="92" t="s">
        <v>123</v>
      </c>
      <c r="E14" s="93" t="s">
        <v>126</v>
      </c>
      <c r="F14" s="1"/>
    </row>
    <row r="15" spans="1:6" s="70" customFormat="1" ht="25.5" x14ac:dyDescent="0.2">
      <c r="A15" s="94" t="s">
        <v>127</v>
      </c>
      <c r="B15" s="91">
        <v>1302.82</v>
      </c>
      <c r="C15" s="92" t="s">
        <v>172</v>
      </c>
      <c r="D15" s="92" t="s">
        <v>128</v>
      </c>
      <c r="E15" s="93" t="s">
        <v>129</v>
      </c>
      <c r="F15" s="1"/>
    </row>
    <row r="16" spans="1:6" s="70" customFormat="1" x14ac:dyDescent="0.2">
      <c r="A16" s="94"/>
      <c r="B16" s="91"/>
      <c r="C16" s="92"/>
      <c r="D16" s="92"/>
      <c r="E16" s="93"/>
      <c r="F16" s="1"/>
    </row>
    <row r="17" spans="1:6" s="70" customFormat="1" x14ac:dyDescent="0.2">
      <c r="A17" s="94"/>
      <c r="B17" s="91"/>
      <c r="C17" s="92"/>
      <c r="D17" s="92"/>
      <c r="E17" s="93"/>
      <c r="F17" s="1"/>
    </row>
    <row r="18" spans="1:6" s="70" customFormat="1" ht="12.75" customHeight="1" x14ac:dyDescent="0.2">
      <c r="A18" s="94"/>
      <c r="B18" s="91"/>
      <c r="C18" s="92"/>
      <c r="D18" s="92"/>
      <c r="E18" s="93"/>
      <c r="F18" s="1"/>
    </row>
    <row r="19" spans="1:6" s="70" customFormat="1" x14ac:dyDescent="0.2">
      <c r="A19" s="90"/>
      <c r="B19" s="91"/>
      <c r="C19" s="92"/>
      <c r="D19" s="92"/>
      <c r="E19" s="93"/>
      <c r="F19" s="1"/>
    </row>
    <row r="20" spans="1:6" s="70" customFormat="1" x14ac:dyDescent="0.2">
      <c r="A20" s="90"/>
      <c r="B20" s="91"/>
      <c r="C20" s="92"/>
      <c r="D20" s="92"/>
      <c r="E20" s="93"/>
      <c r="F20" s="1"/>
    </row>
    <row r="21" spans="1:6" s="70" customFormat="1" hidden="1" x14ac:dyDescent="0.2">
      <c r="A21" s="102"/>
      <c r="B21" s="103"/>
      <c r="C21" s="104"/>
      <c r="D21" s="104"/>
      <c r="E21" s="105"/>
      <c r="F21" s="1"/>
    </row>
    <row r="22" spans="1:6" ht="19.5" customHeight="1" x14ac:dyDescent="0.2">
      <c r="A22" s="106" t="s">
        <v>105</v>
      </c>
      <c r="B22" s="107">
        <f>SUM(B12:B21)</f>
        <v>6084.03</v>
      </c>
      <c r="C22" s="108" t="str">
        <f>IF(SUBTOTAL(3,B12:B21)=SUBTOTAL(103,B12:B21),'Summary and sign-off'!$A$47,'Summary and sign-off'!$A$48)</f>
        <v>Check - there are no hidden rows with data</v>
      </c>
      <c r="D22" s="140" t="str">
        <f>IF('Summary and sign-off'!F54='Summary and sign-off'!F53,'Summary and sign-off'!A50,'Summary and sign-off'!A49)</f>
        <v>Check - each entry provides sufficient information</v>
      </c>
      <c r="E22" s="140"/>
      <c r="F22" s="48"/>
    </row>
    <row r="23" spans="1:6" ht="10.5" customHeight="1" x14ac:dyDescent="0.2">
      <c r="A23" s="29"/>
      <c r="B23" s="24"/>
      <c r="C23" s="29"/>
      <c r="D23" s="29"/>
      <c r="E23" s="29"/>
      <c r="F23" s="29"/>
    </row>
    <row r="24" spans="1:6" ht="24.75" customHeight="1" x14ac:dyDescent="0.2">
      <c r="A24" s="141" t="s">
        <v>58</v>
      </c>
      <c r="B24" s="141"/>
      <c r="C24" s="141"/>
      <c r="D24" s="141"/>
      <c r="E24" s="141"/>
      <c r="F24" s="49"/>
    </row>
    <row r="25" spans="1:6" ht="27" customHeight="1" x14ac:dyDescent="0.2">
      <c r="A25" s="37" t="s">
        <v>33</v>
      </c>
      <c r="B25" s="37" t="s">
        <v>15</v>
      </c>
      <c r="C25" s="37" t="s">
        <v>99</v>
      </c>
      <c r="D25" s="37" t="s">
        <v>68</v>
      </c>
      <c r="E25" s="37" t="s">
        <v>45</v>
      </c>
      <c r="F25" s="50"/>
    </row>
    <row r="26" spans="1:6" s="70" customFormat="1" hidden="1" x14ac:dyDescent="0.2">
      <c r="A26" s="94"/>
      <c r="B26" s="91"/>
      <c r="C26" s="92"/>
      <c r="D26" s="92"/>
      <c r="E26" s="93"/>
      <c r="F26" s="1"/>
    </row>
    <row r="27" spans="1:6" s="70" customFormat="1" x14ac:dyDescent="0.2">
      <c r="A27" s="94" t="s">
        <v>130</v>
      </c>
      <c r="B27" s="91">
        <v>590.57000000000005</v>
      </c>
      <c r="C27" s="92" t="s">
        <v>145</v>
      </c>
      <c r="D27" s="92" t="s">
        <v>132</v>
      </c>
      <c r="E27" s="93" t="s">
        <v>131</v>
      </c>
      <c r="F27" s="1"/>
    </row>
    <row r="28" spans="1:6" s="70" customFormat="1" x14ac:dyDescent="0.2">
      <c r="A28" s="94" t="s">
        <v>133</v>
      </c>
      <c r="B28" s="91">
        <v>644.80999999999995</v>
      </c>
      <c r="C28" s="92" t="s">
        <v>146</v>
      </c>
      <c r="D28" s="92" t="s">
        <v>132</v>
      </c>
      <c r="E28" s="93" t="s">
        <v>131</v>
      </c>
      <c r="F28" s="1"/>
    </row>
    <row r="29" spans="1:6" s="70" customFormat="1" x14ac:dyDescent="0.2">
      <c r="A29" s="94" t="s">
        <v>134</v>
      </c>
      <c r="B29" s="91">
        <v>615.53</v>
      </c>
      <c r="C29" s="92" t="s">
        <v>144</v>
      </c>
      <c r="D29" s="92" t="s">
        <v>132</v>
      </c>
      <c r="E29" s="93" t="s">
        <v>131</v>
      </c>
      <c r="F29" s="1"/>
    </row>
    <row r="30" spans="1:6" s="70" customFormat="1" ht="25.5" x14ac:dyDescent="0.2">
      <c r="A30" s="94" t="s">
        <v>135</v>
      </c>
      <c r="B30" s="91">
        <v>156.52000000000001</v>
      </c>
      <c r="C30" s="92" t="s">
        <v>147</v>
      </c>
      <c r="D30" s="92" t="s">
        <v>136</v>
      </c>
      <c r="E30" s="93" t="s">
        <v>137</v>
      </c>
      <c r="F30" s="1"/>
    </row>
    <row r="31" spans="1:6" s="70" customFormat="1" ht="25.5" x14ac:dyDescent="0.2">
      <c r="A31" s="94" t="s">
        <v>138</v>
      </c>
      <c r="B31" s="91">
        <v>840.87</v>
      </c>
      <c r="C31" s="92" t="s">
        <v>148</v>
      </c>
      <c r="D31" s="92" t="s">
        <v>139</v>
      </c>
      <c r="E31" s="93" t="s">
        <v>131</v>
      </c>
      <c r="F31" s="1"/>
    </row>
    <row r="32" spans="1:6" s="70" customFormat="1" x14ac:dyDescent="0.2">
      <c r="A32" s="94" t="s">
        <v>140</v>
      </c>
      <c r="B32" s="91">
        <v>538.49</v>
      </c>
      <c r="C32" s="92" t="s">
        <v>149</v>
      </c>
      <c r="D32" s="92" t="s">
        <v>132</v>
      </c>
      <c r="E32" s="93" t="s">
        <v>131</v>
      </c>
      <c r="F32" s="1"/>
    </row>
    <row r="33" spans="1:6" s="70" customFormat="1" x14ac:dyDescent="0.2">
      <c r="A33" s="94" t="s">
        <v>141</v>
      </c>
      <c r="B33" s="91">
        <v>566.46</v>
      </c>
      <c r="C33" s="92" t="s">
        <v>150</v>
      </c>
      <c r="D33" s="92" t="s">
        <v>132</v>
      </c>
      <c r="E33" s="93" t="s">
        <v>131</v>
      </c>
      <c r="F33" s="1"/>
    </row>
    <row r="34" spans="1:6" s="70" customFormat="1" x14ac:dyDescent="0.2">
      <c r="A34" s="94" t="s">
        <v>142</v>
      </c>
      <c r="B34" s="91">
        <v>557.85</v>
      </c>
      <c r="C34" s="92" t="s">
        <v>151</v>
      </c>
      <c r="D34" s="92" t="s">
        <v>132</v>
      </c>
      <c r="E34" s="93" t="s">
        <v>131</v>
      </c>
      <c r="F34" s="1"/>
    </row>
    <row r="35" spans="1:6" s="70" customFormat="1" x14ac:dyDescent="0.2">
      <c r="A35" s="94" t="s">
        <v>143</v>
      </c>
      <c r="B35" s="91">
        <v>771.34</v>
      </c>
      <c r="C35" s="92" t="s">
        <v>145</v>
      </c>
      <c r="D35" s="92" t="s">
        <v>132</v>
      </c>
      <c r="E35" s="93" t="s">
        <v>131</v>
      </c>
      <c r="F35" s="1"/>
    </row>
    <row r="36" spans="1:6" s="70" customFormat="1" hidden="1" x14ac:dyDescent="0.2">
      <c r="A36" s="94"/>
      <c r="B36" s="91"/>
      <c r="C36" s="92"/>
      <c r="D36" s="92"/>
      <c r="E36" s="93"/>
      <c r="F36" s="1"/>
    </row>
    <row r="37" spans="1:6" ht="19.5" customHeight="1" x14ac:dyDescent="0.2">
      <c r="A37" s="106" t="s">
        <v>106</v>
      </c>
      <c r="B37" s="107">
        <f>SUM(B26:B36)</f>
        <v>5282.4400000000005</v>
      </c>
      <c r="C37" s="108" t="str">
        <f>IF(SUBTOTAL(3,B26:B36)=SUBTOTAL(103,B26:B36),'Summary and sign-off'!$A$47,'Summary and sign-off'!$A$48)</f>
        <v>Check - there are no hidden rows with data</v>
      </c>
      <c r="D37" s="140" t="str">
        <f>IF('Summary and sign-off'!F55='Summary and sign-off'!F53,'Summary and sign-off'!A50,'Summary and sign-off'!A49)</f>
        <v>Check - each entry provides sufficient information</v>
      </c>
      <c r="E37" s="140"/>
      <c r="F37" s="48"/>
    </row>
    <row r="38" spans="1:6" ht="10.5" customHeight="1" x14ac:dyDescent="0.2">
      <c r="A38" s="29"/>
      <c r="B38" s="24"/>
      <c r="C38" s="29"/>
      <c r="D38" s="29"/>
      <c r="E38" s="29"/>
      <c r="F38" s="29"/>
    </row>
    <row r="39" spans="1:6" ht="24.75" customHeight="1" x14ac:dyDescent="0.2">
      <c r="A39" s="141" t="s">
        <v>28</v>
      </c>
      <c r="B39" s="141"/>
      <c r="C39" s="141"/>
      <c r="D39" s="141"/>
      <c r="E39" s="141"/>
      <c r="F39" s="48"/>
    </row>
    <row r="40" spans="1:6" ht="27" customHeight="1" x14ac:dyDescent="0.2">
      <c r="A40" s="37" t="s">
        <v>33</v>
      </c>
      <c r="B40" s="37" t="s">
        <v>15</v>
      </c>
      <c r="C40" s="37" t="s">
        <v>100</v>
      </c>
      <c r="D40" s="37" t="s">
        <v>55</v>
      </c>
      <c r="E40" s="37" t="s">
        <v>45</v>
      </c>
      <c r="F40" s="51"/>
    </row>
    <row r="41" spans="1:6" s="70" customFormat="1" hidden="1" x14ac:dyDescent="0.2">
      <c r="A41" s="94"/>
      <c r="B41" s="91"/>
      <c r="C41" s="92"/>
      <c r="D41" s="92"/>
      <c r="E41" s="93"/>
      <c r="F41" s="1"/>
    </row>
    <row r="42" spans="1:6" s="70" customFormat="1" x14ac:dyDescent="0.2">
      <c r="A42" s="94" t="s">
        <v>152</v>
      </c>
      <c r="B42" s="91">
        <v>8.26</v>
      </c>
      <c r="C42" s="92" t="s">
        <v>153</v>
      </c>
      <c r="D42" s="92" t="s">
        <v>154</v>
      </c>
      <c r="E42" s="93" t="s">
        <v>155</v>
      </c>
      <c r="F42" s="1"/>
    </row>
    <row r="43" spans="1:6" s="70" customFormat="1" x14ac:dyDescent="0.2">
      <c r="A43" s="94" t="s">
        <v>156</v>
      </c>
      <c r="B43" s="91">
        <v>10.61</v>
      </c>
      <c r="C43" s="92" t="s">
        <v>157</v>
      </c>
      <c r="D43" s="92" t="s">
        <v>154</v>
      </c>
      <c r="E43" s="93" t="s">
        <v>158</v>
      </c>
      <c r="F43" s="1"/>
    </row>
    <row r="44" spans="1:6" s="70" customFormat="1" x14ac:dyDescent="0.2">
      <c r="A44" s="94" t="s">
        <v>159</v>
      </c>
      <c r="B44" s="91">
        <v>7.83</v>
      </c>
      <c r="C44" s="92" t="s">
        <v>160</v>
      </c>
      <c r="D44" s="92" t="s">
        <v>154</v>
      </c>
      <c r="E44" s="93" t="s">
        <v>158</v>
      </c>
      <c r="F44" s="1"/>
    </row>
    <row r="45" spans="1:6" s="70" customFormat="1" x14ac:dyDescent="0.2">
      <c r="A45" s="94"/>
      <c r="B45" s="91"/>
      <c r="C45" s="92"/>
      <c r="D45" s="92"/>
      <c r="E45" s="93"/>
      <c r="F45" s="1"/>
    </row>
    <row r="46" spans="1:6" s="70" customFormat="1" x14ac:dyDescent="0.2">
      <c r="A46" s="94"/>
      <c r="B46" s="91"/>
      <c r="C46" s="92"/>
      <c r="D46" s="92"/>
      <c r="E46" s="93"/>
      <c r="F46" s="1"/>
    </row>
    <row r="47" spans="1:6" s="70" customFormat="1" x14ac:dyDescent="0.2">
      <c r="A47" s="94"/>
      <c r="B47" s="91"/>
      <c r="C47" s="92"/>
      <c r="D47" s="92"/>
      <c r="E47" s="93"/>
      <c r="F47" s="1"/>
    </row>
    <row r="48" spans="1:6" s="70" customFormat="1" x14ac:dyDescent="0.2">
      <c r="A48" s="94"/>
      <c r="B48" s="91"/>
      <c r="C48" s="92"/>
      <c r="D48" s="92"/>
      <c r="E48" s="93"/>
      <c r="F48" s="1"/>
    </row>
    <row r="49" spans="1:6" s="70" customFormat="1" x14ac:dyDescent="0.2">
      <c r="A49" s="94"/>
      <c r="B49" s="91"/>
      <c r="C49" s="92"/>
      <c r="D49" s="92"/>
      <c r="E49" s="93"/>
      <c r="F49" s="1"/>
    </row>
    <row r="50" spans="1:6" s="70" customFormat="1" hidden="1" x14ac:dyDescent="0.2">
      <c r="A50" s="94"/>
      <c r="B50" s="91"/>
      <c r="C50" s="92"/>
      <c r="D50" s="92"/>
      <c r="E50" s="93"/>
      <c r="F50" s="1"/>
    </row>
    <row r="51" spans="1:6" ht="19.5" customHeight="1" x14ac:dyDescent="0.2">
      <c r="A51" s="106" t="s">
        <v>103</v>
      </c>
      <c r="B51" s="107">
        <f>SUM(B41:B50)</f>
        <v>26.699999999999996</v>
      </c>
      <c r="C51" s="108" t="str">
        <f>IF(SUBTOTAL(3,B41:B50)=SUBTOTAL(103,B41:B50),'Summary and sign-off'!$A$47,'Summary and sign-off'!$A$48)</f>
        <v>Check - there are no hidden rows with data</v>
      </c>
      <c r="D51" s="140" t="str">
        <f>IF('Summary and sign-off'!F56='Summary and sign-off'!F53,'Summary and sign-off'!A50,'Summary and sign-off'!A49)</f>
        <v>Check - each entry provides sufficient information</v>
      </c>
      <c r="E51" s="140"/>
      <c r="F51" s="48"/>
    </row>
    <row r="52" spans="1:6" ht="10.5" customHeight="1" x14ac:dyDescent="0.2">
      <c r="A52" s="29"/>
      <c r="B52" s="78"/>
      <c r="C52" s="24"/>
      <c r="D52" s="29"/>
      <c r="E52" s="29"/>
      <c r="F52" s="29"/>
    </row>
    <row r="53" spans="1:6" ht="34.5" customHeight="1" x14ac:dyDescent="0.2">
      <c r="A53" s="52" t="s">
        <v>1</v>
      </c>
      <c r="B53" s="79">
        <f>B22+B37+B51</f>
        <v>11393.170000000002</v>
      </c>
      <c r="C53" s="53"/>
      <c r="D53" s="53"/>
      <c r="E53" s="53"/>
      <c r="F53" s="28"/>
    </row>
    <row r="54" spans="1:6" x14ac:dyDescent="0.2">
      <c r="A54" s="29"/>
      <c r="B54" s="24"/>
      <c r="C54" s="29"/>
      <c r="D54" s="29"/>
      <c r="E54" s="29"/>
      <c r="F54" s="29"/>
    </row>
    <row r="55" spans="1:6" x14ac:dyDescent="0.2">
      <c r="A55" s="54" t="s">
        <v>7</v>
      </c>
      <c r="B55" s="27"/>
      <c r="C55" s="28"/>
      <c r="D55" s="28"/>
      <c r="E55" s="28"/>
      <c r="F55" s="29"/>
    </row>
    <row r="56" spans="1:6" ht="12.6" customHeight="1" x14ac:dyDescent="0.2">
      <c r="A56" s="25" t="s">
        <v>34</v>
      </c>
      <c r="B56" s="55"/>
      <c r="C56" s="55"/>
      <c r="D56" s="34"/>
      <c r="E56" s="34"/>
      <c r="F56" s="29"/>
    </row>
    <row r="57" spans="1:6" ht="12.95" customHeight="1" x14ac:dyDescent="0.2">
      <c r="A57" s="33" t="s">
        <v>107</v>
      </c>
      <c r="B57" s="29"/>
      <c r="C57" s="34"/>
      <c r="D57" s="29"/>
      <c r="E57" s="34"/>
      <c r="F57" s="29"/>
    </row>
    <row r="58" spans="1:6" x14ac:dyDescent="0.2">
      <c r="A58" s="33" t="s">
        <v>102</v>
      </c>
      <c r="B58" s="34"/>
      <c r="C58" s="34"/>
      <c r="D58" s="34"/>
      <c r="E58" s="56"/>
      <c r="F58" s="48"/>
    </row>
    <row r="59" spans="1:6" x14ac:dyDescent="0.2">
      <c r="A59" s="25" t="s">
        <v>108</v>
      </c>
      <c r="B59" s="27"/>
      <c r="C59" s="28"/>
      <c r="D59" s="28"/>
      <c r="E59" s="28"/>
      <c r="F59" s="29"/>
    </row>
    <row r="60" spans="1:6" ht="12.95" customHeight="1" x14ac:dyDescent="0.2">
      <c r="A60" s="33" t="s">
        <v>101</v>
      </c>
      <c r="B60" s="29"/>
      <c r="C60" s="34"/>
      <c r="D60" s="29"/>
      <c r="E60" s="34"/>
      <c r="F60" s="29"/>
    </row>
    <row r="61" spans="1:6" x14ac:dyDescent="0.2">
      <c r="A61" s="33" t="s">
        <v>104</v>
      </c>
      <c r="B61" s="34"/>
      <c r="C61" s="34"/>
      <c r="D61" s="34"/>
      <c r="E61" s="56"/>
      <c r="F61" s="48"/>
    </row>
    <row r="62" spans="1:6" x14ac:dyDescent="0.2">
      <c r="A62" s="38" t="s">
        <v>116</v>
      </c>
      <c r="B62" s="38"/>
      <c r="C62" s="38"/>
      <c r="D62" s="38"/>
      <c r="E62" s="56"/>
      <c r="F62" s="48"/>
    </row>
    <row r="63" spans="1:6" x14ac:dyDescent="0.2">
      <c r="A63" s="42"/>
      <c r="B63" s="29"/>
      <c r="C63" s="29"/>
      <c r="D63" s="29"/>
      <c r="E63" s="48"/>
      <c r="F63" s="48"/>
    </row>
    <row r="64" spans="1:6" hidden="1" x14ac:dyDescent="0.2">
      <c r="A64" s="42"/>
      <c r="B64" s="29"/>
      <c r="C64" s="29"/>
      <c r="D64" s="29"/>
      <c r="E64" s="48"/>
      <c r="F64" s="48"/>
    </row>
    <row r="65" spans="1:6" hidden="1" x14ac:dyDescent="0.2"/>
    <row r="66" spans="1:6" hidden="1" x14ac:dyDescent="0.2"/>
    <row r="67" spans="1:6" hidden="1" x14ac:dyDescent="0.2"/>
    <row r="68" spans="1:6" hidden="1" x14ac:dyDescent="0.2"/>
    <row r="69" spans="1:6" ht="12.75" hidden="1" customHeight="1" x14ac:dyDescent="0.2"/>
    <row r="70" spans="1:6" hidden="1" x14ac:dyDescent="0.2"/>
    <row r="71" spans="1:6" hidden="1" x14ac:dyDescent="0.2"/>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6" spans="1:6" hidden="1" x14ac:dyDescent="0.2">
      <c r="A76" s="57"/>
      <c r="B76" s="48"/>
      <c r="C76" s="48"/>
      <c r="D76" s="48"/>
      <c r="E76" s="48"/>
      <c r="F76" s="48"/>
    </row>
    <row r="77" spans="1:6" hidden="1" x14ac:dyDescent="0.2"/>
    <row r="78" spans="1:6" hidden="1" x14ac:dyDescent="0.2"/>
    <row r="79" spans="1:6" hidden="1" x14ac:dyDescent="0.2"/>
    <row r="80" spans="1:6" hidden="1" x14ac:dyDescent="0.2"/>
    <row r="81" hidden="1" x14ac:dyDescent="0.2"/>
    <row r="82" hidden="1" x14ac:dyDescent="0.2"/>
    <row r="83" hidden="1" x14ac:dyDescent="0.2"/>
    <row r="84" x14ac:dyDescent="0.2"/>
  </sheetData>
  <sheetProtection sheet="1" formatCells="0" formatRows="0" insertColumns="0" insertRows="0" deleteRows="0"/>
  <mergeCells count="15">
    <mergeCell ref="B7:E7"/>
    <mergeCell ref="B5:E5"/>
    <mergeCell ref="D51:E51"/>
    <mergeCell ref="A1:E1"/>
    <mergeCell ref="A24:E24"/>
    <mergeCell ref="A39:E39"/>
    <mergeCell ref="B2:E2"/>
    <mergeCell ref="B3:E3"/>
    <mergeCell ref="B4:E4"/>
    <mergeCell ref="A8:E8"/>
    <mergeCell ref="A9:E9"/>
    <mergeCell ref="B6:E6"/>
    <mergeCell ref="D22:E22"/>
    <mergeCell ref="D37:E3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36 A12:A21 A41:A50">
      <formula1>$B$4</formula1>
      <formula2>$B$5</formula2>
    </dataValidation>
    <dataValidation allowBlank="1" showInputMessage="1" showErrorMessage="1" prompt="Insert additional rows as needed:_x000a_- 'right click' on a row number (left of screen)_x000a_- select 'Insert' (this will insert a row above it)" sqref="A40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B26:B36 B12:B21 B41:B50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6" sqref="B6:E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tr">
        <f>'Summary and sign-off'!B2:F2</f>
        <v>Waitematā District Health Board</v>
      </c>
      <c r="C2" s="139"/>
      <c r="D2" s="139"/>
      <c r="E2" s="139"/>
      <c r="F2" s="40"/>
    </row>
    <row r="3" spans="1:6" ht="21" customHeight="1" x14ac:dyDescent="0.2">
      <c r="A3" s="4" t="s">
        <v>3</v>
      </c>
      <c r="B3" s="139" t="str">
        <f>'Summary and sign-off'!B3:F3</f>
        <v>Dr Dale Bramley</v>
      </c>
      <c r="C3" s="139"/>
      <c r="D3" s="139"/>
      <c r="E3" s="139"/>
      <c r="F3" s="40"/>
    </row>
    <row r="4" spans="1:6" ht="21" customHeight="1" x14ac:dyDescent="0.2">
      <c r="A4" s="4" t="s">
        <v>46</v>
      </c>
      <c r="B4" s="139">
        <f>'Summary and sign-off'!B4:F4</f>
        <v>43282</v>
      </c>
      <c r="C4" s="139"/>
      <c r="D4" s="139"/>
      <c r="E4" s="139"/>
      <c r="F4" s="40"/>
    </row>
    <row r="5" spans="1:6" ht="21" customHeight="1" x14ac:dyDescent="0.2">
      <c r="A5" s="4" t="s">
        <v>47</v>
      </c>
      <c r="B5" s="139">
        <f>'Summary and sign-off'!B5:F5</f>
        <v>43646</v>
      </c>
      <c r="C5" s="139"/>
      <c r="D5" s="139"/>
      <c r="E5" s="139"/>
      <c r="F5" s="40"/>
    </row>
    <row r="6" spans="1:6" ht="21" customHeight="1" x14ac:dyDescent="0.2">
      <c r="A6" s="4" t="s">
        <v>13</v>
      </c>
      <c r="B6" s="134" t="s">
        <v>12</v>
      </c>
      <c r="C6" s="134"/>
      <c r="D6" s="134"/>
      <c r="E6" s="134"/>
      <c r="F6" s="40"/>
    </row>
    <row r="7" spans="1:6" ht="21" customHeight="1" x14ac:dyDescent="0.2">
      <c r="A7" s="4" t="s">
        <v>69</v>
      </c>
      <c r="B7" s="134"/>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4"/>
      <c r="B12" s="91"/>
      <c r="C12" s="95"/>
      <c r="D12" s="95"/>
      <c r="E12" s="96"/>
      <c r="F12" s="2"/>
    </row>
    <row r="13" spans="1:6" s="70" customFormat="1" x14ac:dyDescent="0.2">
      <c r="A13" s="94"/>
      <c r="B13" s="91"/>
      <c r="C13" s="95"/>
      <c r="D13" s="95"/>
      <c r="E13" s="96"/>
      <c r="F13" s="2"/>
    </row>
    <row r="14" spans="1:6" s="70" customFormat="1" x14ac:dyDescent="0.2">
      <c r="A14" s="94"/>
      <c r="B14" s="91"/>
      <c r="C14" s="95"/>
      <c r="D14" s="95"/>
      <c r="E14" s="96"/>
      <c r="F14" s="2"/>
    </row>
    <row r="15" spans="1:6" s="70" customFormat="1" x14ac:dyDescent="0.2">
      <c r="A15" s="94"/>
      <c r="B15" s="91"/>
      <c r="C15" s="95"/>
      <c r="D15" s="95"/>
      <c r="E15" s="96"/>
      <c r="F15" s="2"/>
    </row>
    <row r="16" spans="1:6" s="70" customFormat="1" x14ac:dyDescent="0.2">
      <c r="A16" s="94"/>
      <c r="B16" s="91"/>
      <c r="C16" s="95"/>
      <c r="D16" s="95"/>
      <c r="E16" s="96"/>
      <c r="F16" s="2"/>
    </row>
    <row r="17" spans="1:6" s="70" customFormat="1" x14ac:dyDescent="0.2">
      <c r="A17" s="94"/>
      <c r="B17" s="91"/>
      <c r="C17" s="95"/>
      <c r="D17" s="95"/>
      <c r="E17" s="96"/>
      <c r="F17" s="2"/>
    </row>
    <row r="18" spans="1:6" s="70" customFormat="1" x14ac:dyDescent="0.2">
      <c r="A18" s="94"/>
      <c r="B18" s="91"/>
      <c r="C18" s="95"/>
      <c r="D18" s="95"/>
      <c r="E18" s="96"/>
      <c r="F18" s="2"/>
    </row>
    <row r="19" spans="1:6" s="70" customFormat="1" x14ac:dyDescent="0.2">
      <c r="A19" s="94"/>
      <c r="B19" s="91"/>
      <c r="C19" s="95"/>
      <c r="D19" s="95"/>
      <c r="E19" s="96"/>
      <c r="F19" s="2"/>
    </row>
    <row r="20" spans="1:6" s="70" customFormat="1" x14ac:dyDescent="0.2">
      <c r="A20" s="94"/>
      <c r="B20" s="91"/>
      <c r="C20" s="95"/>
      <c r="D20" s="95"/>
      <c r="E20" s="96"/>
      <c r="F20" s="2"/>
    </row>
    <row r="21" spans="1:6" s="70" customFormat="1" x14ac:dyDescent="0.2">
      <c r="A21" s="94"/>
      <c r="B21" s="91"/>
      <c r="C21" s="95"/>
      <c r="D21" s="95"/>
      <c r="E21" s="96"/>
      <c r="F21" s="2"/>
    </row>
    <row r="22" spans="1:6" s="70" customFormat="1" x14ac:dyDescent="0.2">
      <c r="A22" s="90"/>
      <c r="B22" s="91"/>
      <c r="C22" s="95"/>
      <c r="D22" s="95"/>
      <c r="E22" s="96"/>
      <c r="F22" s="2"/>
    </row>
    <row r="23" spans="1:6" s="70" customFormat="1" x14ac:dyDescent="0.2">
      <c r="A23" s="90"/>
      <c r="B23" s="91"/>
      <c r="C23" s="95"/>
      <c r="D23" s="95"/>
      <c r="E23" s="96"/>
      <c r="F23" s="2"/>
    </row>
    <row r="24" spans="1:6" s="70" customFormat="1" ht="11.25" hidden="1" customHeight="1" x14ac:dyDescent="0.2">
      <c r="A24" s="90"/>
      <c r="B24" s="91"/>
      <c r="C24" s="95"/>
      <c r="D24" s="95"/>
      <c r="E24" s="96"/>
      <c r="F24" s="2"/>
    </row>
    <row r="25" spans="1:6" ht="34.5" customHeight="1" x14ac:dyDescent="0.2">
      <c r="A25" s="71" t="s">
        <v>85</v>
      </c>
      <c r="B25" s="83">
        <f>SUM(B11:B24)</f>
        <v>0</v>
      </c>
      <c r="C25" s="101" t="str">
        <f>IF(SUBTOTAL(3,B11:B24)=SUBTOTAL(103,B11:B24),'Summary and sign-off'!$A$47,'Summary and sign-off'!$A$48)</f>
        <v>Check - there are no hidden rows with data</v>
      </c>
      <c r="D25" s="140" t="str">
        <f>IF('Summary and sign-off'!F57='Summary and sign-off'!F53,'Summary and sign-off'!A50,'Summary and sign-off'!A49)</f>
        <v>Check - each entry provides sufficient information</v>
      </c>
      <c r="E25" s="140"/>
      <c r="F25" s="2"/>
    </row>
    <row r="26" spans="1:6" x14ac:dyDescent="0.2">
      <c r="A26" s="23"/>
      <c r="B26" s="22"/>
      <c r="C26" s="22"/>
      <c r="D26" s="22"/>
      <c r="E26" s="22"/>
      <c r="F26" s="40"/>
    </row>
    <row r="27" spans="1:6" x14ac:dyDescent="0.2">
      <c r="A27" s="23" t="s">
        <v>7</v>
      </c>
      <c r="B27" s="24"/>
      <c r="C27" s="29"/>
      <c r="D27" s="22"/>
      <c r="E27" s="22"/>
      <c r="F27" s="40"/>
    </row>
    <row r="28" spans="1:6" ht="12.75" customHeight="1" x14ac:dyDescent="0.2">
      <c r="A28" s="25" t="s">
        <v>111</v>
      </c>
      <c r="B28" s="25"/>
      <c r="C28" s="25"/>
      <c r="D28" s="25"/>
      <c r="E28" s="25"/>
      <c r="F28" s="40"/>
    </row>
    <row r="29" spans="1:6" x14ac:dyDescent="0.2">
      <c r="A29" s="25" t="s">
        <v>110</v>
      </c>
      <c r="B29" s="33"/>
      <c r="C29" s="45"/>
      <c r="D29" s="46"/>
      <c r="E29" s="46"/>
      <c r="F29" s="40"/>
    </row>
    <row r="30" spans="1:6" x14ac:dyDescent="0.2">
      <c r="A30" s="25" t="s">
        <v>108</v>
      </c>
      <c r="B30" s="27"/>
      <c r="C30" s="28"/>
      <c r="D30" s="28"/>
      <c r="E30" s="28"/>
      <c r="F30" s="29"/>
    </row>
    <row r="31" spans="1:6" x14ac:dyDescent="0.2">
      <c r="A31" s="33" t="s">
        <v>10</v>
      </c>
      <c r="B31" s="33"/>
      <c r="C31" s="45"/>
      <c r="D31" s="45"/>
      <c r="E31" s="45"/>
      <c r="F31" s="40"/>
    </row>
    <row r="32" spans="1:6" ht="12.75" customHeight="1" x14ac:dyDescent="0.2">
      <c r="A32" s="33" t="s">
        <v>117</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horizontalDpi="300" verticalDpi="300"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14" sqref="B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Waitematā District Health Board</v>
      </c>
      <c r="C2" s="139"/>
      <c r="D2" s="139"/>
      <c r="E2" s="139"/>
      <c r="F2" s="26"/>
    </row>
    <row r="3" spans="1:6" ht="21" customHeight="1" x14ac:dyDescent="0.2">
      <c r="A3" s="4" t="s">
        <v>3</v>
      </c>
      <c r="B3" s="139" t="str">
        <f>'Summary and sign-off'!B3:F3</f>
        <v>Dr Dale Bramley</v>
      </c>
      <c r="C3" s="139"/>
      <c r="D3" s="139"/>
      <c r="E3" s="139"/>
      <c r="F3" s="26"/>
    </row>
    <row r="4" spans="1:6" ht="21" customHeight="1" x14ac:dyDescent="0.2">
      <c r="A4" s="4" t="s">
        <v>46</v>
      </c>
      <c r="B4" s="139">
        <f>'Summary and sign-off'!B4:F4</f>
        <v>43282</v>
      </c>
      <c r="C4" s="139"/>
      <c r="D4" s="139"/>
      <c r="E4" s="139"/>
      <c r="F4" s="26"/>
    </row>
    <row r="5" spans="1:6" ht="21" customHeight="1" x14ac:dyDescent="0.2">
      <c r="A5" s="4" t="s">
        <v>47</v>
      </c>
      <c r="B5" s="139">
        <f>'Summary and sign-off'!B5:F5</f>
        <v>43646</v>
      </c>
      <c r="C5" s="139"/>
      <c r="D5" s="139"/>
      <c r="E5" s="139"/>
      <c r="F5" s="26"/>
    </row>
    <row r="6" spans="1:6" ht="21" customHeight="1" x14ac:dyDescent="0.2">
      <c r="A6" s="4" t="s">
        <v>13</v>
      </c>
      <c r="B6" s="134" t="s">
        <v>12</v>
      </c>
      <c r="C6" s="134"/>
      <c r="D6" s="134"/>
      <c r="E6" s="134"/>
      <c r="F6" s="36"/>
    </row>
    <row r="7" spans="1:6" ht="21" customHeight="1" x14ac:dyDescent="0.2">
      <c r="A7" s="4" t="s">
        <v>69</v>
      </c>
      <c r="B7" s="134"/>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t="s">
        <v>161</v>
      </c>
      <c r="B12" s="91">
        <v>681.3</v>
      </c>
      <c r="C12" s="95" t="s">
        <v>162</v>
      </c>
      <c r="D12" s="95" t="s">
        <v>163</v>
      </c>
      <c r="E12" s="96"/>
      <c r="F12" s="3"/>
    </row>
    <row r="13" spans="1:6" s="70" customFormat="1" x14ac:dyDescent="0.2">
      <c r="A13" s="94" t="s">
        <v>164</v>
      </c>
      <c r="B13" s="91">
        <v>1726.36</v>
      </c>
      <c r="C13" s="95" t="s">
        <v>165</v>
      </c>
      <c r="D13" s="95" t="s">
        <v>166</v>
      </c>
      <c r="E13" s="96"/>
      <c r="F13" s="3"/>
    </row>
    <row r="14" spans="1:6" s="70" customFormat="1" x14ac:dyDescent="0.2">
      <c r="A14" s="94"/>
      <c r="B14" s="91"/>
      <c r="C14" s="95"/>
      <c r="D14" s="95"/>
      <c r="E14" s="96"/>
      <c r="F14" s="3"/>
    </row>
    <row r="15" spans="1:6" s="70" customFormat="1" x14ac:dyDescent="0.2">
      <c r="A15" s="94"/>
      <c r="B15" s="91"/>
      <c r="C15" s="95"/>
      <c r="D15" s="95"/>
      <c r="E15" s="96"/>
      <c r="F15" s="3"/>
    </row>
    <row r="16" spans="1:6" s="70" customFormat="1" x14ac:dyDescent="0.2">
      <c r="A16" s="94"/>
      <c r="B16" s="91"/>
      <c r="C16" s="95"/>
      <c r="D16" s="95"/>
      <c r="E16" s="96"/>
      <c r="F16" s="3"/>
    </row>
    <row r="17" spans="1:6" s="70" customFormat="1" x14ac:dyDescent="0.2">
      <c r="A17" s="94"/>
      <c r="B17" s="91"/>
      <c r="C17" s="95"/>
      <c r="D17" s="95"/>
      <c r="E17" s="96"/>
      <c r="F17" s="3"/>
    </row>
    <row r="18" spans="1:6" s="70" customFormat="1" x14ac:dyDescent="0.2">
      <c r="A18" s="94"/>
      <c r="B18" s="91"/>
      <c r="C18" s="95"/>
      <c r="D18" s="95"/>
      <c r="E18" s="96"/>
      <c r="F18" s="3"/>
    </row>
    <row r="19" spans="1:6" s="70" customFormat="1" x14ac:dyDescent="0.2">
      <c r="A19" s="94"/>
      <c r="B19" s="91"/>
      <c r="C19" s="95"/>
      <c r="D19" s="95"/>
      <c r="E19" s="96"/>
      <c r="F19" s="3"/>
    </row>
    <row r="20" spans="1:6" s="70" customFormat="1" x14ac:dyDescent="0.2">
      <c r="A20" s="94"/>
      <c r="B20" s="91"/>
      <c r="C20" s="95"/>
      <c r="D20" s="95"/>
      <c r="E20" s="96"/>
      <c r="F20" s="3"/>
    </row>
    <row r="21" spans="1:6" s="70" customFormat="1" x14ac:dyDescent="0.2">
      <c r="A21" s="94"/>
      <c r="B21" s="91"/>
      <c r="C21" s="95"/>
      <c r="D21" s="95"/>
      <c r="E21" s="96"/>
      <c r="F21" s="3"/>
    </row>
    <row r="22" spans="1:6" s="70" customFormat="1" x14ac:dyDescent="0.2">
      <c r="A22" s="90"/>
      <c r="B22" s="91"/>
      <c r="C22" s="95"/>
      <c r="D22" s="95"/>
      <c r="E22" s="96"/>
      <c r="F22" s="3"/>
    </row>
    <row r="23" spans="1:6" s="70" customFormat="1" x14ac:dyDescent="0.2">
      <c r="A23" s="90"/>
      <c r="B23" s="91"/>
      <c r="C23" s="95"/>
      <c r="D23" s="95"/>
      <c r="E23" s="96"/>
      <c r="F23" s="3"/>
    </row>
    <row r="24" spans="1:6" s="70" customFormat="1" hidden="1" x14ac:dyDescent="0.2">
      <c r="A24" s="90"/>
      <c r="B24" s="91"/>
      <c r="C24" s="95"/>
      <c r="D24" s="95"/>
      <c r="E24" s="96"/>
      <c r="F24" s="3"/>
    </row>
    <row r="25" spans="1:6" ht="34.5" customHeight="1" x14ac:dyDescent="0.2">
      <c r="A25" s="71" t="s">
        <v>89</v>
      </c>
      <c r="B25" s="83">
        <f>SUM(B11:B24)</f>
        <v>2407.66</v>
      </c>
      <c r="C25" s="101" t="str">
        <f>IF(SUBTOTAL(3,B11:B24)=SUBTOTAL(103,B11:B24),'Summary and sign-off'!$A$47,'Summary and sign-off'!$A$48)</f>
        <v>Check - there are no hidden rows with data</v>
      </c>
      <c r="D25" s="140" t="str">
        <f>IF('Summary and sign-off'!F58='Summary and sign-off'!F53,'Summary and sign-off'!A50,'Summary and sign-off'!A49)</f>
        <v>Check - each entry provides sufficient information</v>
      </c>
      <c r="E25" s="140"/>
      <c r="F25" s="39"/>
    </row>
    <row r="26" spans="1:6" ht="14.1" customHeight="1" x14ac:dyDescent="0.2">
      <c r="A26" s="40"/>
      <c r="B26" s="29"/>
      <c r="C26" s="22"/>
      <c r="D26" s="22"/>
      <c r="E26" s="22"/>
      <c r="F26" s="26"/>
    </row>
    <row r="27" spans="1:6" x14ac:dyDescent="0.2">
      <c r="A27" s="23" t="s">
        <v>6</v>
      </c>
      <c r="B27" s="22"/>
      <c r="C27" s="22"/>
      <c r="D27" s="22"/>
      <c r="E27" s="22"/>
      <c r="F27" s="26"/>
    </row>
    <row r="28" spans="1:6" ht="12.6" customHeight="1" x14ac:dyDescent="0.2">
      <c r="A28" s="25" t="s">
        <v>34</v>
      </c>
      <c r="B28" s="22"/>
      <c r="C28" s="22"/>
      <c r="D28" s="22"/>
      <c r="E28" s="22"/>
      <c r="F28" s="26"/>
    </row>
    <row r="29" spans="1:6" x14ac:dyDescent="0.2">
      <c r="A29" s="25" t="s">
        <v>108</v>
      </c>
      <c r="B29" s="27"/>
      <c r="C29" s="28"/>
      <c r="D29" s="28"/>
      <c r="E29" s="28"/>
      <c r="F29" s="29"/>
    </row>
    <row r="30" spans="1:6" x14ac:dyDescent="0.2">
      <c r="A30" s="33" t="s">
        <v>10</v>
      </c>
      <c r="B30" s="34"/>
      <c r="C30" s="29"/>
      <c r="D30" s="29"/>
      <c r="E30" s="29"/>
      <c r="F30" s="29"/>
    </row>
    <row r="31" spans="1:6" ht="12.75" customHeight="1" x14ac:dyDescent="0.2">
      <c r="A31" s="33" t="s">
        <v>117</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horizontalDpi="300" verticalDpi="300"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F13" sqref="F1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6" t="s">
        <v>16</v>
      </c>
      <c r="B1" s="136"/>
      <c r="C1" s="136"/>
      <c r="D1" s="136"/>
      <c r="E1" s="136"/>
      <c r="F1" s="136"/>
    </row>
    <row r="2" spans="1:6" ht="21" customHeight="1" x14ac:dyDescent="0.2">
      <c r="A2" s="4" t="s">
        <v>2</v>
      </c>
      <c r="B2" s="139" t="str">
        <f>'Summary and sign-off'!B2:F2</f>
        <v>Waitematā District Health Board</v>
      </c>
      <c r="C2" s="139"/>
      <c r="D2" s="139"/>
      <c r="E2" s="139"/>
      <c r="F2" s="139"/>
    </row>
    <row r="3" spans="1:6" ht="21" customHeight="1" x14ac:dyDescent="0.2">
      <c r="A3" s="4" t="s">
        <v>3</v>
      </c>
      <c r="B3" s="139" t="str">
        <f>'Summary and sign-off'!B3:F3</f>
        <v>Dr Dale Bramley</v>
      </c>
      <c r="C3" s="139"/>
      <c r="D3" s="139"/>
      <c r="E3" s="139"/>
      <c r="F3" s="139"/>
    </row>
    <row r="4" spans="1:6" ht="21" customHeight="1" x14ac:dyDescent="0.2">
      <c r="A4" s="4" t="s">
        <v>46</v>
      </c>
      <c r="B4" s="139">
        <f>'Summary and sign-off'!B4:F4</f>
        <v>43282</v>
      </c>
      <c r="C4" s="139"/>
      <c r="D4" s="139"/>
      <c r="E4" s="139"/>
      <c r="F4" s="139"/>
    </row>
    <row r="5" spans="1:6" ht="21" customHeight="1" x14ac:dyDescent="0.2">
      <c r="A5" s="4" t="s">
        <v>47</v>
      </c>
      <c r="B5" s="139">
        <f>'Summary and sign-off'!B5:F5</f>
        <v>43646</v>
      </c>
      <c r="C5" s="139"/>
      <c r="D5" s="139"/>
      <c r="E5" s="139"/>
      <c r="F5" s="139"/>
    </row>
    <row r="6" spans="1:6" ht="21" customHeight="1" x14ac:dyDescent="0.2">
      <c r="A6" s="4" t="s">
        <v>118</v>
      </c>
      <c r="B6" s="134" t="s">
        <v>12</v>
      </c>
      <c r="C6" s="134"/>
      <c r="D6" s="134"/>
      <c r="E6" s="134"/>
      <c r="F6" s="134"/>
    </row>
    <row r="7" spans="1:6" ht="21" customHeight="1" x14ac:dyDescent="0.2">
      <c r="A7" s="4" t="s">
        <v>69</v>
      </c>
      <c r="B7" s="134"/>
      <c r="C7" s="134"/>
      <c r="D7" s="134"/>
      <c r="E7" s="134"/>
      <c r="F7" s="134"/>
    </row>
    <row r="8" spans="1:6" ht="36" customHeight="1" x14ac:dyDescent="0.2">
      <c r="A8" s="143" t="s">
        <v>36</v>
      </c>
      <c r="B8" s="143"/>
      <c r="C8" s="143"/>
      <c r="D8" s="143"/>
      <c r="E8" s="143"/>
      <c r="F8" s="143"/>
    </row>
    <row r="9" spans="1:6" ht="36" customHeight="1" x14ac:dyDescent="0.2">
      <c r="A9" s="151" t="s">
        <v>87</v>
      </c>
      <c r="B9" s="152"/>
      <c r="C9" s="152"/>
      <c r="D9" s="152"/>
      <c r="E9" s="152"/>
      <c r="F9" s="15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t="s">
        <v>167</v>
      </c>
      <c r="B12" s="98" t="s">
        <v>168</v>
      </c>
      <c r="C12" s="100" t="s">
        <v>20</v>
      </c>
      <c r="D12" s="98" t="s">
        <v>169</v>
      </c>
      <c r="E12" s="97" t="s">
        <v>25</v>
      </c>
      <c r="F12" s="99"/>
    </row>
    <row r="13" spans="1:6" s="70" customFormat="1" x14ac:dyDescent="0.2">
      <c r="A13" s="94" t="s">
        <v>175</v>
      </c>
      <c r="B13" s="98" t="s">
        <v>173</v>
      </c>
      <c r="C13" s="100" t="s">
        <v>18</v>
      </c>
      <c r="D13" s="98" t="s">
        <v>174</v>
      </c>
      <c r="E13" s="97" t="s">
        <v>25</v>
      </c>
      <c r="F13" s="99" t="s">
        <v>176</v>
      </c>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x14ac:dyDescent="0.2">
      <c r="A16" s="94"/>
      <c r="B16" s="98"/>
      <c r="C16" s="100"/>
      <c r="D16" s="98"/>
      <c r="E16" s="97"/>
      <c r="F16" s="99"/>
    </row>
    <row r="17" spans="1:7" s="70" customFormat="1" x14ac:dyDescent="0.2">
      <c r="A17" s="94"/>
      <c r="B17" s="98"/>
      <c r="C17" s="100"/>
      <c r="D17" s="98"/>
      <c r="E17" s="97"/>
      <c r="F17" s="99"/>
    </row>
    <row r="18" spans="1:7" s="70" customFormat="1" x14ac:dyDescent="0.2">
      <c r="A18" s="94"/>
      <c r="B18" s="98"/>
      <c r="C18" s="100"/>
      <c r="D18" s="98"/>
      <c r="E18" s="97"/>
      <c r="F18" s="99"/>
    </row>
    <row r="19" spans="1:7" s="70" customFormat="1" x14ac:dyDescent="0.2">
      <c r="A19" s="94"/>
      <c r="B19" s="98"/>
      <c r="C19" s="100"/>
      <c r="D19" s="98"/>
      <c r="E19" s="97"/>
      <c r="F19" s="99"/>
    </row>
    <row r="20" spans="1:7" s="70" customFormat="1" x14ac:dyDescent="0.2">
      <c r="A20" s="94"/>
      <c r="B20" s="98"/>
      <c r="C20" s="100"/>
      <c r="D20" s="98"/>
      <c r="E20" s="97"/>
      <c r="F20" s="99"/>
    </row>
    <row r="21" spans="1:7" s="70" customFormat="1" x14ac:dyDescent="0.2">
      <c r="A21" s="94"/>
      <c r="B21" s="98"/>
      <c r="C21" s="100"/>
      <c r="D21" s="98"/>
      <c r="E21" s="97"/>
      <c r="F21" s="99"/>
    </row>
    <row r="22" spans="1:7" s="70" customFormat="1" x14ac:dyDescent="0.2">
      <c r="A22" s="94"/>
      <c r="B22" s="98"/>
      <c r="C22" s="100"/>
      <c r="D22" s="98"/>
      <c r="E22" s="97"/>
      <c r="F22" s="99"/>
    </row>
    <row r="23" spans="1:7" s="70" customFormat="1" x14ac:dyDescent="0.2">
      <c r="A23" s="94"/>
      <c r="B23" s="98"/>
      <c r="C23" s="100"/>
      <c r="D23" s="98"/>
      <c r="E23" s="97"/>
      <c r="F23" s="99"/>
    </row>
    <row r="24" spans="1:7" s="70" customFormat="1" hidden="1" x14ac:dyDescent="0.2">
      <c r="A24" s="94"/>
      <c r="B24" s="95"/>
      <c r="C24" s="100"/>
      <c r="D24" s="95"/>
      <c r="E24" s="97"/>
      <c r="F24" s="96"/>
    </row>
    <row r="25" spans="1:7" ht="34.5" customHeight="1" x14ac:dyDescent="0.2">
      <c r="A25" s="72" t="s">
        <v>115</v>
      </c>
      <c r="B25" s="73" t="s">
        <v>19</v>
      </c>
      <c r="C25" s="74">
        <f>C26+C27</f>
        <v>2</v>
      </c>
      <c r="D25" s="109" t="str">
        <f>IF(SUBTOTAL(3,C11:C24)=SUBTOTAL(103,C11:C24),'Summary and sign-off'!$A$47,'Summary and sign-off'!$A$48)</f>
        <v>Check - there are no hidden rows with data</v>
      </c>
      <c r="E25" s="153" t="str">
        <f>IF('Summary and sign-off'!F59='Summary and sign-off'!F53,'Summary and sign-off'!A51,'Summary and sign-off'!A49)</f>
        <v>Check - each entry provides sufficient information</v>
      </c>
      <c r="F25" s="153"/>
      <c r="G25" s="70"/>
    </row>
    <row r="26" spans="1:7" ht="25.5" customHeight="1" x14ac:dyDescent="0.25">
      <c r="A26" s="75"/>
      <c r="B26" s="76" t="s">
        <v>20</v>
      </c>
      <c r="C26" s="77">
        <f>COUNTIF(C11:C24,'Summary and sign-off'!A44)</f>
        <v>1</v>
      </c>
      <c r="D26" s="19"/>
      <c r="E26" s="20"/>
      <c r="F26" s="21"/>
    </row>
    <row r="27" spans="1:7" ht="25.5" customHeight="1" x14ac:dyDescent="0.25">
      <c r="A27" s="75"/>
      <c r="B27" s="76" t="s">
        <v>18</v>
      </c>
      <c r="C27" s="77">
        <f>COUNTIF(C11:C24,'Summary and sign-off'!A45)</f>
        <v>1</v>
      </c>
      <c r="D27" s="19"/>
      <c r="E27" s="20"/>
      <c r="F27" s="21"/>
    </row>
    <row r="28" spans="1:7" x14ac:dyDescent="0.2">
      <c r="A28" s="22"/>
      <c r="B28" s="23"/>
      <c r="C28" s="22"/>
      <c r="D28" s="24"/>
      <c r="E28" s="24"/>
      <c r="F28" s="22"/>
    </row>
    <row r="29" spans="1:7" x14ac:dyDescent="0.2">
      <c r="A29" s="23" t="s">
        <v>6</v>
      </c>
      <c r="B29" s="23"/>
      <c r="C29" s="23"/>
      <c r="D29" s="23"/>
      <c r="E29" s="23"/>
      <c r="F29" s="23"/>
    </row>
    <row r="30" spans="1:7" ht="12.6" customHeight="1" x14ac:dyDescent="0.2">
      <c r="A30" s="25" t="s">
        <v>34</v>
      </c>
      <c r="B30" s="22"/>
      <c r="C30" s="22"/>
      <c r="D30" s="22"/>
      <c r="E30" s="22"/>
      <c r="F30" s="26"/>
    </row>
    <row r="31" spans="1:7" x14ac:dyDescent="0.2">
      <c r="A31" s="25" t="s">
        <v>108</v>
      </c>
      <c r="B31" s="27"/>
      <c r="C31" s="28"/>
      <c r="D31" s="28"/>
      <c r="E31" s="28"/>
      <c r="F31" s="29"/>
    </row>
    <row r="32" spans="1:7" x14ac:dyDescent="0.2">
      <c r="A32" s="25" t="s">
        <v>11</v>
      </c>
      <c r="B32" s="30"/>
      <c r="C32" s="30"/>
      <c r="D32" s="30"/>
      <c r="E32" s="30"/>
      <c r="F32" s="30"/>
    </row>
    <row r="33" spans="1:6" ht="12.75" customHeight="1" x14ac:dyDescent="0.2">
      <c r="A33" s="25" t="s">
        <v>59</v>
      </c>
      <c r="B33" s="22"/>
      <c r="C33" s="22"/>
      <c r="D33" s="22"/>
      <c r="E33" s="22"/>
      <c r="F33" s="22"/>
    </row>
    <row r="34" spans="1:6" ht="12.95" customHeight="1" x14ac:dyDescent="0.2">
      <c r="A34" s="31" t="s">
        <v>21</v>
      </c>
      <c r="B34" s="32"/>
      <c r="C34" s="32"/>
      <c r="D34" s="32"/>
      <c r="E34" s="32"/>
      <c r="F34" s="32"/>
    </row>
    <row r="35" spans="1:6" x14ac:dyDescent="0.2">
      <c r="A35" s="33" t="s">
        <v>37</v>
      </c>
      <c r="B35" s="34"/>
      <c r="C35" s="29"/>
      <c r="D35" s="29"/>
      <c r="E35" s="29"/>
      <c r="F35" s="29"/>
    </row>
    <row r="36" spans="1:6" ht="12.75" customHeight="1" x14ac:dyDescent="0.2">
      <c r="A36" s="33" t="s">
        <v>117</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horizontalDpi="300" verticalDpi="300"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http://schemas.microsoft.com/office/2006/documentManagement/types"/>
    <ds:schemaRef ds:uri="12165527-d881-4234-97f9-ee139a3f0c3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Peta Molloy</cp:lastModifiedBy>
  <cp:lastPrinted>2019-07-30T20:44:04Z</cp:lastPrinted>
  <dcterms:created xsi:type="dcterms:W3CDTF">2010-10-17T20:59:02Z</dcterms:created>
  <dcterms:modified xsi:type="dcterms:W3CDTF">2020-04-22T02:29:14Z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